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0" yWindow="0" windowWidth="25605" windowHeight="16005" tabRatio="500"/>
  </bookViews>
  <sheets>
    <sheet name="Sheet1" sheetId="1" r:id="rId1"/>
  </sheet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4" i="1" l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3" i="1"/>
  <c r="Q3" i="1" l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O20" i="1"/>
  <c r="O21" i="1"/>
  <c r="O22" i="1"/>
  <c r="O4" i="1"/>
  <c r="O16" i="1"/>
  <c r="L3" i="1"/>
  <c r="O3" i="1" s="1"/>
  <c r="L4" i="1"/>
  <c r="L5" i="1"/>
  <c r="O5" i="1" s="1"/>
  <c r="L6" i="1"/>
  <c r="L7" i="1"/>
  <c r="O7" i="1" s="1"/>
  <c r="L8" i="1"/>
  <c r="O8" i="1" s="1"/>
  <c r="L9" i="1"/>
  <c r="O9" i="1" s="1"/>
  <c r="L10" i="1"/>
  <c r="O10" i="1" s="1"/>
  <c r="L11" i="1"/>
  <c r="O11" i="1" s="1"/>
  <c r="L12" i="1"/>
  <c r="O12" i="1" s="1"/>
  <c r="L13" i="1"/>
  <c r="O13" i="1" s="1"/>
  <c r="L14" i="1"/>
  <c r="O14" i="1" s="1"/>
  <c r="L15" i="1"/>
  <c r="O15" i="1" s="1"/>
  <c r="L16" i="1"/>
  <c r="L17" i="1"/>
  <c r="O17" i="1" s="1"/>
  <c r="L18" i="1"/>
  <c r="L19" i="1"/>
  <c r="O19" i="1" s="1"/>
  <c r="L20" i="1"/>
  <c r="L21" i="1"/>
  <c r="L22" i="1"/>
  <c r="L23" i="1"/>
  <c r="O23" i="1" s="1"/>
  <c r="L24" i="1"/>
  <c r="O24" i="1" s="1"/>
  <c r="L25" i="1"/>
  <c r="O25" i="1" s="1"/>
  <c r="L26" i="1"/>
  <c r="O26" i="1" s="1"/>
  <c r="L27" i="1"/>
  <c r="O27" i="1" s="1"/>
  <c r="O18" i="1" l="1"/>
  <c r="O6" i="1"/>
</calcChain>
</file>

<file path=xl/sharedStrings.xml><?xml version="1.0" encoding="utf-8"?>
<sst xmlns="http://schemas.openxmlformats.org/spreadsheetml/2006/main" count="145" uniqueCount="83">
  <si>
    <t>Manufacturer</t>
  </si>
  <si>
    <t>Reel</t>
  </si>
  <si>
    <t>Reel #</t>
  </si>
  <si>
    <t>Gear Ratio</t>
  </si>
  <si>
    <t>IPT</t>
  </si>
  <si>
    <t>Braking</t>
  </si>
  <si>
    <t>Price</t>
  </si>
  <si>
    <t>Weight</t>
  </si>
  <si>
    <t>Bearings</t>
  </si>
  <si>
    <t>Abu Garcia</t>
  </si>
  <si>
    <t>Toro Beast 50</t>
  </si>
  <si>
    <t>Toro Beast 60</t>
  </si>
  <si>
    <t>Toro S 50</t>
  </si>
  <si>
    <t>Toro S 60</t>
  </si>
  <si>
    <t>S50</t>
  </si>
  <si>
    <t>S60</t>
  </si>
  <si>
    <t>5.3:1</t>
  </si>
  <si>
    <t>Magnetic</t>
  </si>
  <si>
    <t>Drag</t>
  </si>
  <si>
    <t>BST50</t>
  </si>
  <si>
    <t>4.9:1</t>
  </si>
  <si>
    <t>Mag+Centrif</t>
  </si>
  <si>
    <t>BST50-HS</t>
  </si>
  <si>
    <t>6.2:1</t>
  </si>
  <si>
    <t>BST60</t>
  </si>
  <si>
    <t>BST60-HS</t>
  </si>
  <si>
    <t>Toro NaCl 50</t>
  </si>
  <si>
    <t>Toro NaCl 60</t>
  </si>
  <si>
    <t>NACL50-HS</t>
  </si>
  <si>
    <t>6.4:1</t>
  </si>
  <si>
    <t>Centrif</t>
  </si>
  <si>
    <t>Toro NaCl 60-HS</t>
  </si>
  <si>
    <t>NACL60-HS</t>
  </si>
  <si>
    <t>NACL60</t>
  </si>
  <si>
    <t>5.4:1</t>
  </si>
  <si>
    <t>Toro Winch</t>
  </si>
  <si>
    <t>WNCH</t>
  </si>
  <si>
    <t>Shimano</t>
  </si>
  <si>
    <t>Tranx PG</t>
  </si>
  <si>
    <t>Tranx HG</t>
  </si>
  <si>
    <t>TRX500PG</t>
  </si>
  <si>
    <t>TRX500HG</t>
  </si>
  <si>
    <t>4.6:1</t>
  </si>
  <si>
    <t>6.6:1</t>
  </si>
  <si>
    <t>Curado 300</t>
  </si>
  <si>
    <t>300E</t>
  </si>
  <si>
    <t>300EJ</t>
  </si>
  <si>
    <t>6.9:1</t>
  </si>
  <si>
    <t>Calcutta 400D</t>
  </si>
  <si>
    <t>Calcutta 400B</t>
  </si>
  <si>
    <t>CT400D</t>
  </si>
  <si>
    <t>CT400B</t>
  </si>
  <si>
    <t>5.1:1</t>
  </si>
  <si>
    <t>Calcutta 700B</t>
  </si>
  <si>
    <t>CT700B</t>
  </si>
  <si>
    <t>5.0:1</t>
  </si>
  <si>
    <t>4.7:1</t>
  </si>
  <si>
    <t>Daiwa</t>
  </si>
  <si>
    <t>Lexa 300</t>
  </si>
  <si>
    <t>Lexa 400</t>
  </si>
  <si>
    <t>300HS-P</t>
  </si>
  <si>
    <t>7.1:1</t>
  </si>
  <si>
    <t>300HS</t>
  </si>
  <si>
    <t>6.3:1</t>
  </si>
  <si>
    <t>300PWR</t>
  </si>
  <si>
    <t>400H</t>
  </si>
  <si>
    <t>400HS</t>
  </si>
  <si>
    <t>400PWR-P</t>
  </si>
  <si>
    <t>Ambassadeur C3</t>
  </si>
  <si>
    <t>C3-7000</t>
  </si>
  <si>
    <t>4.1:1</t>
  </si>
  <si>
    <t>Ambassadeur Beast</t>
  </si>
  <si>
    <t>num</t>
  </si>
  <si>
    <t>Full Spool Dia. (in)</t>
  </si>
  <si>
    <t>Drive Torque Required (in*lb)</t>
  </si>
  <si>
    <t>Handle rev/sec Required</t>
  </si>
  <si>
    <t>Input Power Required (HP)</t>
  </si>
  <si>
    <t>Handle Length (in)</t>
  </si>
  <si>
    <t>Handle Force Required (lb)</t>
  </si>
  <si>
    <t>fps</t>
  </si>
  <si>
    <t>that pulls</t>
  </si>
  <si>
    <t>lb</t>
  </si>
  <si>
    <t>To burn a bait 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</si>
</sst>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$&quot;#,##0;[Red]\-&quot;$&quot;#,##0"/>
    <numFmt numFmtId="165" formatCode="_-* #,##0.00_-;\-* #,##0.00_-;_-* &quot;-&quot;??_-;_-@_-"/>
    <numFmt numFmtId="166" formatCode="_-* #,##0_-;\-* #,##0_-;_-* &quot;-&quot;??_-;_-@_-"/>
    <numFmt numFmtId="167" formatCode="0.0"/>
    <numFmt numFmtId="168" formatCode="0.000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92">
    <xf numFmtId="0" fontId="0" fillId="0" borderId="0"/>
    <xf numFmtId="165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30">
    <xf numFmtId="0" fontId="0" fillId="0" borderId="0" xfId="0"/>
    <xf numFmtId="164" fontId="0" fillId="0" borderId="0" xfId="0" applyNumberFormat="1"/>
    <xf numFmtId="0" fontId="0" fillId="2" borderId="1" xfId="0" applyFont="1" applyFill="1" applyBorder="1"/>
    <xf numFmtId="0" fontId="0" fillId="0" borderId="0" xfId="0" applyBorder="1"/>
    <xf numFmtId="164" fontId="0" fillId="0" borderId="0" xfId="0" applyNumberFormat="1" applyBorder="1"/>
    <xf numFmtId="0" fontId="0" fillId="3" borderId="1" xfId="0" applyFont="1" applyFill="1" applyBorder="1"/>
    <xf numFmtId="0" fontId="0" fillId="2" borderId="0" xfId="0" applyFont="1" applyFill="1" applyBorder="1"/>
    <xf numFmtId="0" fontId="0" fillId="0" borderId="1" xfId="0" applyBorder="1"/>
    <xf numFmtId="0" fontId="0" fillId="3" borderId="0" xfId="0" applyFont="1" applyFill="1" applyBorder="1"/>
    <xf numFmtId="166" fontId="0" fillId="0" borderId="0" xfId="1" applyNumberFormat="1" applyFont="1" applyBorder="1"/>
    <xf numFmtId="166" fontId="0" fillId="0" borderId="0" xfId="1" applyNumberFormat="1" applyFont="1"/>
    <xf numFmtId="167" fontId="0" fillId="0" borderId="0" xfId="0" applyNumberFormat="1"/>
    <xf numFmtId="2" fontId="0" fillId="0" borderId="0" xfId="0" applyNumberFormat="1"/>
    <xf numFmtId="168" fontId="0" fillId="0" borderId="0" xfId="0" applyNumberFormat="1"/>
    <xf numFmtId="2" fontId="0" fillId="0" borderId="5" xfId="0" applyNumberFormat="1" applyBorder="1"/>
    <xf numFmtId="2" fontId="0" fillId="0" borderId="0" xfId="0" applyNumberFormat="1" applyBorder="1"/>
    <xf numFmtId="167" fontId="0" fillId="0" borderId="0" xfId="0" applyNumberFormat="1" applyBorder="1"/>
    <xf numFmtId="168" fontId="0" fillId="0" borderId="0" xfId="0" applyNumberFormat="1" applyBorder="1"/>
    <xf numFmtId="167" fontId="0" fillId="0" borderId="6" xfId="0" applyNumberFormat="1" applyBorder="1"/>
    <xf numFmtId="168" fontId="4" fillId="0" borderId="0" xfId="0" applyNumberFormat="1" applyFont="1" applyBorder="1"/>
    <xf numFmtId="167" fontId="6" fillId="0" borderId="0" xfId="0" applyNumberFormat="1" applyFont="1" applyBorder="1"/>
    <xf numFmtId="2" fontId="0" fillId="0" borderId="7" xfId="0" applyNumberFormat="1" applyBorder="1"/>
    <xf numFmtId="2" fontId="0" fillId="0" borderId="8" xfId="0" applyNumberFormat="1" applyBorder="1"/>
    <xf numFmtId="167" fontId="0" fillId="0" borderId="8" xfId="0" applyNumberFormat="1" applyBorder="1"/>
    <xf numFmtId="168" fontId="4" fillId="0" borderId="8" xfId="0" applyNumberFormat="1" applyFont="1" applyBorder="1"/>
    <xf numFmtId="167" fontId="6" fillId="0" borderId="8" xfId="0" applyNumberFormat="1" applyFont="1" applyBorder="1"/>
    <xf numFmtId="167" fontId="0" fillId="0" borderId="9" xfId="0" applyNumberFormat="1" applyBorder="1"/>
    <xf numFmtId="0" fontId="5" fillId="4" borderId="3" xfId="0" applyFont="1" applyFill="1" applyBorder="1" applyAlignment="1"/>
    <xf numFmtId="0" fontId="5" fillId="4" borderId="4" xfId="0" applyFont="1" applyFill="1" applyBorder="1" applyAlignment="1"/>
    <xf numFmtId="0" fontId="5" fillId="4" borderId="2" xfId="0" applyFont="1" applyFill="1" applyBorder="1" applyAlignment="1"/>
  </cellXfs>
  <cellStyles count="92">
    <cellStyle name="Comma" xfId="1" builtinId="3"/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Followed Hyperlink" xfId="33" builtinId="9" hidden="1"/>
    <cellStyle name="Followed Hyperlink" xfId="35" builtinId="9" hidden="1"/>
    <cellStyle name="Followed Hyperlink" xfId="37" builtinId="9" hidden="1"/>
    <cellStyle name="Followed Hyperlink" xfId="39" builtinId="9" hidden="1"/>
    <cellStyle name="Followed Hyperlink" xfId="41" builtinId="9" hidden="1"/>
    <cellStyle name="Followed Hyperlink" xfId="43" builtinId="9" hidden="1"/>
    <cellStyle name="Followed Hyperlink" xfId="45" builtinId="9" hidden="1"/>
    <cellStyle name="Followed Hyperlink" xfId="47" builtinId="9" hidden="1"/>
    <cellStyle name="Followed Hyperlink" xfId="49" builtinId="9" hidden="1"/>
    <cellStyle name="Followed Hyperlink" xfId="51" builtinId="9" hidden="1"/>
    <cellStyle name="Followed Hyperlink" xfId="53" builtinId="9" hidden="1"/>
    <cellStyle name="Followed Hyperlink" xfId="55" builtinId="9" hidden="1"/>
    <cellStyle name="Followed Hyperlink" xfId="57" builtinId="9" hidden="1"/>
    <cellStyle name="Followed Hyperlink" xfId="59" builtinId="9" hidden="1"/>
    <cellStyle name="Followed Hyperlink" xfId="61" builtinId="9" hidden="1"/>
    <cellStyle name="Followed Hyperlink" xfId="63" builtinId="9" hidden="1"/>
    <cellStyle name="Followed Hyperlink" xfId="65" builtinId="9" hidden="1"/>
    <cellStyle name="Followed Hyperlink" xfId="67" builtinId="9" hidden="1"/>
    <cellStyle name="Followed Hyperlink" xfId="69" builtinId="9" hidden="1"/>
    <cellStyle name="Followed Hyperlink" xfId="71" builtinId="9" hidden="1"/>
    <cellStyle name="Followed Hyperlink" xfId="73" builtinId="9" hidden="1"/>
    <cellStyle name="Followed Hyperlink" xfId="75" builtinId="9" hidden="1"/>
    <cellStyle name="Followed Hyperlink" xfId="77" builtinId="9" hidden="1"/>
    <cellStyle name="Followed Hyperlink" xfId="79" builtinId="9" hidden="1"/>
    <cellStyle name="Followed Hyperlink" xfId="81" builtinId="9" hidden="1"/>
    <cellStyle name="Followed Hyperlink" xfId="83" builtinId="9" hidden="1"/>
    <cellStyle name="Followed Hyperlink" xfId="85" builtinId="9" hidden="1"/>
    <cellStyle name="Followed Hyperlink" xfId="87" builtinId="9" hidden="1"/>
    <cellStyle name="Followed Hyperlink" xfId="89" builtinId="9" hidden="1"/>
    <cellStyle name="Followed Hyperlink" xfId="91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Hyperlink" xfId="36" builtinId="8" hidden="1"/>
    <cellStyle name="Hyperlink" xfId="38" builtinId="8" hidden="1"/>
    <cellStyle name="Hyperlink" xfId="40" builtinId="8" hidden="1"/>
    <cellStyle name="Hyperlink" xfId="42" builtinId="8" hidden="1"/>
    <cellStyle name="Hyperlink" xfId="44" builtinId="8" hidden="1"/>
    <cellStyle name="Hyperlink" xfId="46" builtinId="8" hidden="1"/>
    <cellStyle name="Hyperlink" xfId="48" builtinId="8" hidden="1"/>
    <cellStyle name="Hyperlink" xfId="50" builtinId="8" hidden="1"/>
    <cellStyle name="Hyperlink" xfId="52" builtinId="8" hidden="1"/>
    <cellStyle name="Hyperlink" xfId="54" builtinId="8" hidden="1"/>
    <cellStyle name="Hyperlink" xfId="56" builtinId="8" hidden="1"/>
    <cellStyle name="Hyperlink" xfId="58" builtinId="8" hidden="1"/>
    <cellStyle name="Hyperlink" xfId="60" builtinId="8" hidden="1"/>
    <cellStyle name="Hyperlink" xfId="62" builtinId="8" hidden="1"/>
    <cellStyle name="Hyperlink" xfId="64" builtinId="8" hidden="1"/>
    <cellStyle name="Hyperlink" xfId="66" builtinId="8" hidden="1"/>
    <cellStyle name="Hyperlink" xfId="68" builtinId="8" hidden="1"/>
    <cellStyle name="Hyperlink" xfId="70" builtinId="8" hidden="1"/>
    <cellStyle name="Hyperlink" xfId="72" builtinId="8" hidden="1"/>
    <cellStyle name="Hyperlink" xfId="74" builtinId="8" hidden="1"/>
    <cellStyle name="Hyperlink" xfId="76" builtinId="8" hidden="1"/>
    <cellStyle name="Hyperlink" xfId="78" builtinId="8" hidden="1"/>
    <cellStyle name="Hyperlink" xfId="80" builtinId="8" hidden="1"/>
    <cellStyle name="Hyperlink" xfId="82" builtinId="8" hidden="1"/>
    <cellStyle name="Hyperlink" xfId="84" builtinId="8" hidden="1"/>
    <cellStyle name="Hyperlink" xfId="86" builtinId="8" hidden="1"/>
    <cellStyle name="Hyperlink" xfId="88" builtinId="8" hidden="1"/>
    <cellStyle name="Hyperlink" xfId="90" builtinId="8" hidden="1"/>
    <cellStyle name="Normal" xfId="0" builtinId="0"/>
  </cellStyles>
  <dxfs count="11">
    <dxf>
      <numFmt numFmtId="167" formatCode="0.0"/>
      <border diagonalUp="0" diagonalDown="0">
        <left/>
        <right style="medium">
          <color indexed="64"/>
        </right>
        <top/>
        <bottom/>
        <vertical/>
        <horizontal/>
      </border>
    </dxf>
    <dxf>
      <font>
        <b/>
        <strike val="0"/>
        <outline val="0"/>
        <shadow val="0"/>
        <u val="none"/>
        <vertAlign val="baseline"/>
        <sz val="12"/>
        <color rgb="FFFF0000"/>
        <name val="Calibri"/>
        <scheme val="minor"/>
      </font>
      <numFmt numFmtId="167" formatCode="0.0"/>
    </dxf>
    <dxf>
      <font>
        <b/>
      </font>
      <numFmt numFmtId="168" formatCode="0.0000"/>
    </dxf>
    <dxf>
      <numFmt numFmtId="167" formatCode="0.0"/>
    </dxf>
    <dxf>
      <numFmt numFmtId="2" formatCode="0.00"/>
    </dxf>
    <dxf>
      <numFmt numFmtId="2" formatCode="0.00"/>
      <border diagonalUp="0" diagonalDown="0">
        <left style="medium">
          <color indexed="64"/>
        </left>
        <right/>
        <top/>
        <bottom/>
        <vertical/>
        <horizontal/>
      </border>
    </dxf>
    <dxf>
      <numFmt numFmtId="167" formatCode="0.0"/>
    </dxf>
    <dxf>
      <numFmt numFmtId="164" formatCode="&quot;$&quot;#,##0;[Red]\-&quot;$&quot;#,##0"/>
    </dxf>
    <dxf>
      <numFmt numFmtId="166" formatCode="_-* #,##0_-;\-* #,##0_-;_-* &quot;-&quot;??_-;_-@_-"/>
    </dxf>
    <dxf>
      <numFmt numFmtId="166" formatCode="_-* #,##0_-;\-* #,##0_-;_-* &quot;-&quot;??_-;_-@_-"/>
    </dxf>
    <dxf>
      <numFmt numFmtId="166" formatCode="_-* #,##0_-;\-* #,##0_-;_-* &quot;-&quot;??_-;_-@_-"/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2:Q27" totalsRowShown="0">
  <autoFilter ref="A2:Q27"/>
  <sortState ref="A2:J27">
    <sortCondition descending="1" ref="E3"/>
  </sortState>
  <tableColumns count="17">
    <tableColumn id="1" name="Manufacturer"/>
    <tableColumn id="2" name="Reel"/>
    <tableColumn id="3" name="Reel #"/>
    <tableColumn id="4" name="Gear Ratio"/>
    <tableColumn id="5" name="IPT" dataDxfId="10" dataCellStyle="Comma"/>
    <tableColumn id="6" name="Braking"/>
    <tableColumn id="7" name="Bearings"/>
    <tableColumn id="8" name="Drag" dataDxfId="9" dataCellStyle="Comma"/>
    <tableColumn id="9" name="Weight" dataDxfId="8" dataCellStyle="Comma"/>
    <tableColumn id="10" name="Price" dataDxfId="7"/>
    <tableColumn id="11" name="num" dataDxfId="6">
      <calculatedColumnFormula>Table1[[#This Row],[Gear Ratio]]</calculatedColumnFormula>
    </tableColumn>
    <tableColumn id="12" name="Full Spool Dia. (in)" dataDxfId="5">
      <calculatedColumnFormula>Table1[[#This Row],[IPT]]/Table1[[#This Row],[num]]/PI()</calculatedColumnFormula>
    </tableColumn>
    <tableColumn id="13" name="Handle rev/sec Required" dataDxfId="4">
      <calculatedColumnFormula>$M$1*12/Table1[[#This Row],[IPT]]</calculatedColumnFormula>
    </tableColumn>
    <tableColumn id="14" name="Drive Torque Required (in*lb)" dataDxfId="3">
      <calculatedColumnFormula>Table1[[#This Row],[Full Spool Dia. (in)]]/2*$P$1*Table1[[#This Row],[num]]</calculatedColumnFormula>
    </tableColumn>
    <tableColumn id="15" name="Input Power Required (HP)" dataDxfId="2">
      <calculatedColumnFormula>Table1[[#This Row],[Drive Torque Required (in*lb)]]/12*Table1[[#This Row],[Handle rev/sec Required]]/PI()/550</calculatedColumnFormula>
    </tableColumn>
    <tableColumn id="16" name="Handle Length (in)" dataDxfId="1"/>
    <tableColumn id="17" name="Handle Force Required (lb)" dataDxfId="0">
      <calculatedColumnFormula>Table1[[#This Row],[Drive Torque Required (in*lb)]]/Table1[[#This Row],[Handle Length (in)]]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tabSelected="1" showRuler="0" workbookViewId="0">
      <pane xSplit="3" ySplit="2" topLeftCell="D3" activePane="bottomRight" state="frozen"/>
      <selection pane="topRight" activeCell="D1" sqref="D1"/>
      <selection pane="bottomLeft" activeCell="A2" sqref="A2"/>
      <selection pane="bottomRight" activeCell="P14" sqref="P14"/>
    </sheetView>
  </sheetViews>
  <sheetFormatPr defaultColWidth="11" defaultRowHeight="15.75" x14ac:dyDescent="0.25"/>
  <cols>
    <col min="1" max="1" width="21" customWidth="1"/>
    <col min="2" max="2" width="19.5" customWidth="1"/>
    <col min="3" max="3" width="11" style="3"/>
    <col min="4" max="4" width="12.375" style="3" customWidth="1"/>
    <col min="11" max="11" width="6.75" style="11" hidden="1" customWidth="1"/>
    <col min="12" max="12" width="18.5" style="12" bestFit="1" customWidth="1"/>
    <col min="13" max="13" width="24.25" style="12" bestFit="1" customWidth="1"/>
    <col min="14" max="14" width="28.75" style="11" bestFit="1" customWidth="1"/>
    <col min="15" max="15" width="26.25" style="13" bestFit="1" customWidth="1"/>
    <col min="16" max="16" width="18.75" style="11" bestFit="1" customWidth="1"/>
    <col min="17" max="17" width="26" style="11" bestFit="1" customWidth="1"/>
    <col min="18" max="18" width="3" bestFit="1" customWidth="1"/>
  </cols>
  <sheetData>
    <row r="1" spans="1:17" ht="18.75" x14ac:dyDescent="0.3">
      <c r="L1" s="29" t="s">
        <v>82</v>
      </c>
      <c r="M1" s="27">
        <v>5</v>
      </c>
      <c r="N1" s="27" t="s">
        <v>79</v>
      </c>
      <c r="O1" s="27" t="s">
        <v>80</v>
      </c>
      <c r="P1" s="28">
        <v>4</v>
      </c>
      <c r="Q1" s="28" t="s">
        <v>81</v>
      </c>
    </row>
    <row r="2" spans="1:17" x14ac:dyDescent="0.25">
      <c r="A2" t="s">
        <v>0</v>
      </c>
      <c r="B2" t="s">
        <v>1</v>
      </c>
      <c r="C2" s="3" t="s">
        <v>2</v>
      </c>
      <c r="D2" s="3" t="s">
        <v>3</v>
      </c>
      <c r="E2" t="s">
        <v>4</v>
      </c>
      <c r="F2" t="s">
        <v>5</v>
      </c>
      <c r="G2" t="s">
        <v>8</v>
      </c>
      <c r="H2" t="s">
        <v>18</v>
      </c>
      <c r="I2" t="s">
        <v>7</v>
      </c>
      <c r="J2" t="s">
        <v>6</v>
      </c>
      <c r="K2" s="11" t="s">
        <v>72</v>
      </c>
      <c r="L2" s="14" t="s">
        <v>73</v>
      </c>
      <c r="M2" s="15" t="s">
        <v>75</v>
      </c>
      <c r="N2" s="16" t="s">
        <v>74</v>
      </c>
      <c r="O2" s="17" t="s">
        <v>76</v>
      </c>
      <c r="P2" s="16" t="s">
        <v>77</v>
      </c>
      <c r="Q2" s="18" t="s">
        <v>78</v>
      </c>
    </row>
    <row r="3" spans="1:17" x14ac:dyDescent="0.25">
      <c r="A3" s="6" t="s">
        <v>37</v>
      </c>
      <c r="B3" s="3" t="s">
        <v>39</v>
      </c>
      <c r="C3" s="3" t="s">
        <v>41</v>
      </c>
      <c r="D3" s="3" t="s">
        <v>43</v>
      </c>
      <c r="E3" s="9">
        <v>43</v>
      </c>
      <c r="F3" s="3" t="s">
        <v>30</v>
      </c>
      <c r="G3" s="3">
        <v>8</v>
      </c>
      <c r="H3" s="9">
        <v>25</v>
      </c>
      <c r="I3" s="9">
        <v>20</v>
      </c>
      <c r="J3" s="4">
        <v>500</v>
      </c>
      <c r="K3" s="11">
        <v>6.6</v>
      </c>
      <c r="L3" s="14">
        <f>Table1[[#This Row],[IPT]]/Table1[[#This Row],[num]]/PI()</f>
        <v>2.0738371372580304</v>
      </c>
      <c r="M3" s="15">
        <f>$M$1*12/Table1[[#This Row],[IPT]]</f>
        <v>1.3953488372093024</v>
      </c>
      <c r="N3" s="16">
        <f>Table1[[#This Row],[Full Spool Dia. (in)]]/2*$P$1*Table1[[#This Row],[num]]</f>
        <v>27.374650211805999</v>
      </c>
      <c r="O3" s="19">
        <f>Table1[[#This Row],[Drive Torque Required (in*lb)]]/12*Table1[[#This Row],[Handle rev/sec Required]]/PI()/550</f>
        <v>1.8422033389515959E-3</v>
      </c>
      <c r="P3" s="20">
        <v>3</v>
      </c>
      <c r="Q3" s="18">
        <f>Table1[[#This Row],[Drive Torque Required (in*lb)]]/Table1[[#This Row],[Handle Length (in)]]</f>
        <v>9.1248834039353337</v>
      </c>
    </row>
    <row r="4" spans="1:17" x14ac:dyDescent="0.25">
      <c r="A4" s="8" t="s">
        <v>57</v>
      </c>
      <c r="B4" s="3" t="s">
        <v>59</v>
      </c>
      <c r="C4" s="3" t="s">
        <v>66</v>
      </c>
      <c r="D4" s="3" t="s">
        <v>61</v>
      </c>
      <c r="E4" s="9">
        <v>37.799999999999997</v>
      </c>
      <c r="F4" s="3" t="s">
        <v>17</v>
      </c>
      <c r="G4" s="3">
        <v>7</v>
      </c>
      <c r="H4" s="9">
        <v>25</v>
      </c>
      <c r="I4" s="9">
        <v>16.2</v>
      </c>
      <c r="J4" s="4">
        <v>250</v>
      </c>
      <c r="K4" s="11">
        <v>7.1</v>
      </c>
      <c r="L4" s="14">
        <f>Table1[[#This Row],[IPT]]/Table1[[#This Row],[num]]/PI()</f>
        <v>1.6946639010911673</v>
      </c>
      <c r="M4" s="15">
        <f>$M$1*12/Table1[[#This Row],[IPT]]</f>
        <v>1.5873015873015874</v>
      </c>
      <c r="N4" s="16">
        <f>Table1[[#This Row],[Full Spool Dia. (in)]]/2*$P$1*Table1[[#This Row],[num]]</f>
        <v>24.064227395494573</v>
      </c>
      <c r="O4" s="19">
        <f>Table1[[#This Row],[Drive Torque Required (in*lb)]]/12*Table1[[#This Row],[Handle rev/sec Required]]/PI()/550</f>
        <v>1.8422033389515959E-3</v>
      </c>
      <c r="P4" s="20">
        <v>3</v>
      </c>
      <c r="Q4" s="18">
        <f>Table1[[#This Row],[Drive Torque Required (in*lb)]]/Table1[[#This Row],[Handle Length (in)]]</f>
        <v>8.0214091318315237</v>
      </c>
    </row>
    <row r="5" spans="1:17" x14ac:dyDescent="0.25">
      <c r="A5" s="3" t="s">
        <v>9</v>
      </c>
      <c r="B5" t="s">
        <v>11</v>
      </c>
      <c r="C5" s="3" t="s">
        <v>25</v>
      </c>
      <c r="D5" s="3" t="s">
        <v>23</v>
      </c>
      <c r="E5" s="10">
        <v>34</v>
      </c>
      <c r="F5" t="s">
        <v>21</v>
      </c>
      <c r="G5">
        <v>8</v>
      </c>
      <c r="H5" s="10">
        <v>25</v>
      </c>
      <c r="I5" s="10">
        <v>13.8</v>
      </c>
      <c r="J5" s="1">
        <v>400</v>
      </c>
      <c r="K5" s="11">
        <v>6.2</v>
      </c>
      <c r="L5" s="14">
        <f>Table1[[#This Row],[IPT]]/Table1[[#This Row],[num]]/PI()</f>
        <v>1.7455703435885295</v>
      </c>
      <c r="M5" s="15">
        <f>$M$1*12/Table1[[#This Row],[IPT]]</f>
        <v>1.7647058823529411</v>
      </c>
      <c r="N5" s="16">
        <f>Table1[[#This Row],[Full Spool Dia. (in)]]/2*$P$1*Table1[[#This Row],[num]]</f>
        <v>21.645072260497766</v>
      </c>
      <c r="O5" s="19">
        <f>Table1[[#This Row],[Drive Torque Required (in*lb)]]/12*Table1[[#This Row],[Handle rev/sec Required]]/PI()/550</f>
        <v>1.8422033389515959E-3</v>
      </c>
      <c r="P5" s="20">
        <v>3</v>
      </c>
      <c r="Q5" s="18">
        <f>Table1[[#This Row],[Drive Torque Required (in*lb)]]/Table1[[#This Row],[Handle Length (in)]]</f>
        <v>7.2150240868325888</v>
      </c>
    </row>
    <row r="6" spans="1:17" x14ac:dyDescent="0.25">
      <c r="A6" s="8" t="s">
        <v>57</v>
      </c>
      <c r="B6" s="3" t="s">
        <v>59</v>
      </c>
      <c r="C6" s="3" t="s">
        <v>65</v>
      </c>
      <c r="D6" s="3" t="s">
        <v>63</v>
      </c>
      <c r="E6" s="9">
        <v>33.4</v>
      </c>
      <c r="F6" s="3" t="s">
        <v>17</v>
      </c>
      <c r="G6" s="3">
        <v>7</v>
      </c>
      <c r="H6" s="9">
        <v>25</v>
      </c>
      <c r="I6" s="9">
        <v>15.3</v>
      </c>
      <c r="J6" s="4">
        <v>250</v>
      </c>
      <c r="K6" s="11">
        <v>6.3</v>
      </c>
      <c r="L6" s="14">
        <f>Table1[[#This Row],[IPT]]/Table1[[#This Row],[num]]/PI()</f>
        <v>1.687547650561684</v>
      </c>
      <c r="M6" s="15">
        <f>$M$1*12/Table1[[#This Row],[IPT]]</f>
        <v>1.7964071856287427</v>
      </c>
      <c r="N6" s="16">
        <f>Table1[[#This Row],[Full Spool Dia. (in)]]/2*$P$1*Table1[[#This Row],[num]]</f>
        <v>21.263100397077217</v>
      </c>
      <c r="O6" s="19">
        <f>Table1[[#This Row],[Drive Torque Required (in*lb)]]/12*Table1[[#This Row],[Handle rev/sec Required]]/PI()/550</f>
        <v>1.8422033389515959E-3</v>
      </c>
      <c r="P6" s="20">
        <v>3</v>
      </c>
      <c r="Q6" s="18">
        <f>Table1[[#This Row],[Drive Torque Required (in*lb)]]/Table1[[#This Row],[Handle Length (in)]]</f>
        <v>7.087700132359072</v>
      </c>
    </row>
    <row r="7" spans="1:17" x14ac:dyDescent="0.25">
      <c r="A7" s="3" t="s">
        <v>57</v>
      </c>
      <c r="B7" s="3" t="s">
        <v>58</v>
      </c>
      <c r="C7" s="3" t="s">
        <v>60</v>
      </c>
      <c r="D7" s="3" t="s">
        <v>61</v>
      </c>
      <c r="E7" s="9">
        <v>32.4</v>
      </c>
      <c r="F7" s="3" t="s">
        <v>17</v>
      </c>
      <c r="G7" s="3">
        <v>7</v>
      </c>
      <c r="H7" s="9">
        <v>22</v>
      </c>
      <c r="I7" s="9">
        <v>11.3</v>
      </c>
      <c r="J7" s="4">
        <v>200</v>
      </c>
      <c r="K7" s="11">
        <v>7.1</v>
      </c>
      <c r="L7" s="14">
        <f>Table1[[#This Row],[IPT]]/Table1[[#This Row],[num]]/PI()</f>
        <v>1.4525690580781434</v>
      </c>
      <c r="M7" s="15">
        <f>$M$1*12/Table1[[#This Row],[IPT]]</f>
        <v>1.8518518518518519</v>
      </c>
      <c r="N7" s="16">
        <f>Table1[[#This Row],[Full Spool Dia. (in)]]/2*$P$1*Table1[[#This Row],[num]]</f>
        <v>20.626480624709636</v>
      </c>
      <c r="O7" s="19">
        <f>Table1[[#This Row],[Drive Torque Required (in*lb)]]/12*Table1[[#This Row],[Handle rev/sec Required]]/PI()/550</f>
        <v>1.8422033389515959E-3</v>
      </c>
      <c r="P7" s="20">
        <v>3</v>
      </c>
      <c r="Q7" s="18">
        <f>Table1[[#This Row],[Drive Torque Required (in*lb)]]/Table1[[#This Row],[Handle Length (in)]]</f>
        <v>6.8754935415698784</v>
      </c>
    </row>
    <row r="8" spans="1:17" x14ac:dyDescent="0.25">
      <c r="A8" s="6" t="s">
        <v>37</v>
      </c>
      <c r="B8" s="3" t="s">
        <v>44</v>
      </c>
      <c r="C8" s="3" t="s">
        <v>46</v>
      </c>
      <c r="D8" s="3" t="s">
        <v>47</v>
      </c>
      <c r="E8" s="9">
        <v>32</v>
      </c>
      <c r="F8" s="3" t="s">
        <v>30</v>
      </c>
      <c r="G8" s="3">
        <v>6</v>
      </c>
      <c r="H8" s="9">
        <v>15</v>
      </c>
      <c r="I8" s="9">
        <v>11.5</v>
      </c>
      <c r="J8" s="4">
        <v>260</v>
      </c>
      <c r="K8" s="11">
        <v>6.9</v>
      </c>
      <c r="L8" s="14">
        <f>Table1[[#This Row],[IPT]]/Table1[[#This Row],[num]]/PI()</f>
        <v>1.476219762011783</v>
      </c>
      <c r="M8" s="15">
        <f>$M$1*12/Table1[[#This Row],[IPT]]</f>
        <v>1.875</v>
      </c>
      <c r="N8" s="16">
        <f>Table1[[#This Row],[Full Spool Dia. (in)]]/2*$P$1*Table1[[#This Row],[num]]</f>
        <v>20.371832715762604</v>
      </c>
      <c r="O8" s="19">
        <f>Table1[[#This Row],[Drive Torque Required (in*lb)]]/12*Table1[[#This Row],[Handle rev/sec Required]]/PI()/550</f>
        <v>1.8422033389515959E-3</v>
      </c>
      <c r="P8" s="20">
        <v>3</v>
      </c>
      <c r="Q8" s="18">
        <f>Table1[[#This Row],[Drive Torque Required (in*lb)]]/Table1[[#This Row],[Handle Length (in)]]</f>
        <v>6.7906109052542014</v>
      </c>
    </row>
    <row r="9" spans="1:17" x14ac:dyDescent="0.25">
      <c r="A9" s="3" t="s">
        <v>9</v>
      </c>
      <c r="B9" t="s">
        <v>10</v>
      </c>
      <c r="C9" s="3" t="s">
        <v>22</v>
      </c>
      <c r="D9" s="3" t="s">
        <v>23</v>
      </c>
      <c r="E9" s="10">
        <v>31</v>
      </c>
      <c r="F9" t="s">
        <v>21</v>
      </c>
      <c r="G9">
        <v>8</v>
      </c>
      <c r="H9" s="10">
        <v>25</v>
      </c>
      <c r="I9" s="10">
        <v>13.6</v>
      </c>
      <c r="J9" s="1">
        <v>400</v>
      </c>
      <c r="K9" s="11">
        <v>6.2</v>
      </c>
      <c r="L9" s="14">
        <f>Table1[[#This Row],[IPT]]/Table1[[#This Row],[num]]/PI()</f>
        <v>1.5915494309189535</v>
      </c>
      <c r="M9" s="15">
        <f>$M$1*12/Table1[[#This Row],[IPT]]</f>
        <v>1.935483870967742</v>
      </c>
      <c r="N9" s="16">
        <f>Table1[[#This Row],[Full Spool Dia. (in)]]/2*$P$1*Table1[[#This Row],[num]]</f>
        <v>19.735212943395023</v>
      </c>
      <c r="O9" s="19">
        <f>Table1[[#This Row],[Drive Torque Required (in*lb)]]/12*Table1[[#This Row],[Handle rev/sec Required]]/PI()/550</f>
        <v>1.8422033389515959E-3</v>
      </c>
      <c r="P9" s="20">
        <v>3</v>
      </c>
      <c r="Q9" s="18">
        <f>Table1[[#This Row],[Drive Torque Required (in*lb)]]/Table1[[#This Row],[Handle Length (in)]]</f>
        <v>6.5784043144650077</v>
      </c>
    </row>
    <row r="10" spans="1:17" x14ac:dyDescent="0.25">
      <c r="A10" s="3" t="s">
        <v>9</v>
      </c>
      <c r="B10" t="s">
        <v>26</v>
      </c>
      <c r="C10" s="3" t="s">
        <v>28</v>
      </c>
      <c r="D10" s="3" t="s">
        <v>29</v>
      </c>
      <c r="E10" s="10">
        <v>31</v>
      </c>
      <c r="F10" t="s">
        <v>30</v>
      </c>
      <c r="G10">
        <v>7</v>
      </c>
      <c r="H10" s="10">
        <v>20</v>
      </c>
      <c r="I10" s="10">
        <v>10.9</v>
      </c>
      <c r="J10" s="1">
        <v>300</v>
      </c>
      <c r="K10" s="11">
        <v>6.4</v>
      </c>
      <c r="L10" s="14">
        <f>Table1[[#This Row],[IPT]]/Table1[[#This Row],[num]]/PI()</f>
        <v>1.541813511202736</v>
      </c>
      <c r="M10" s="15">
        <f>$M$1*12/Table1[[#This Row],[IPT]]</f>
        <v>1.935483870967742</v>
      </c>
      <c r="N10" s="16">
        <f>Table1[[#This Row],[Full Spool Dia. (in)]]/2*$P$1*Table1[[#This Row],[num]]</f>
        <v>19.735212943395023</v>
      </c>
      <c r="O10" s="19">
        <f>Table1[[#This Row],[Drive Torque Required (in*lb)]]/12*Table1[[#This Row],[Handle rev/sec Required]]/PI()/550</f>
        <v>1.8422033389515959E-3</v>
      </c>
      <c r="P10" s="20">
        <v>3</v>
      </c>
      <c r="Q10" s="18">
        <f>Table1[[#This Row],[Drive Torque Required (in*lb)]]/Table1[[#This Row],[Handle Length (in)]]</f>
        <v>6.5784043144650077</v>
      </c>
    </row>
    <row r="11" spans="1:17" x14ac:dyDescent="0.25">
      <c r="A11" s="3" t="s">
        <v>9</v>
      </c>
      <c r="B11" t="s">
        <v>31</v>
      </c>
      <c r="C11" s="3" t="s">
        <v>32</v>
      </c>
      <c r="D11" s="3" t="s">
        <v>29</v>
      </c>
      <c r="E11" s="10">
        <v>31</v>
      </c>
      <c r="F11" t="s">
        <v>30</v>
      </c>
      <c r="G11">
        <v>7</v>
      </c>
      <c r="H11" s="10">
        <v>20</v>
      </c>
      <c r="I11" s="10">
        <v>11</v>
      </c>
      <c r="J11" s="1">
        <v>300</v>
      </c>
      <c r="K11" s="11">
        <v>6.4</v>
      </c>
      <c r="L11" s="14">
        <f>Table1[[#This Row],[IPT]]/Table1[[#This Row],[num]]/PI()</f>
        <v>1.541813511202736</v>
      </c>
      <c r="M11" s="15">
        <f>$M$1*12/Table1[[#This Row],[IPT]]</f>
        <v>1.935483870967742</v>
      </c>
      <c r="N11" s="16">
        <f>Table1[[#This Row],[Full Spool Dia. (in)]]/2*$P$1*Table1[[#This Row],[num]]</f>
        <v>19.735212943395023</v>
      </c>
      <c r="O11" s="19">
        <f>Table1[[#This Row],[Drive Torque Required (in*lb)]]/12*Table1[[#This Row],[Handle rev/sec Required]]/PI()/550</f>
        <v>1.8422033389515959E-3</v>
      </c>
      <c r="P11" s="20">
        <v>3</v>
      </c>
      <c r="Q11" s="18">
        <f>Table1[[#This Row],[Drive Torque Required (in*lb)]]/Table1[[#This Row],[Handle Length (in)]]</f>
        <v>6.5784043144650077</v>
      </c>
    </row>
    <row r="12" spans="1:17" x14ac:dyDescent="0.25">
      <c r="A12" s="3" t="s">
        <v>37</v>
      </c>
      <c r="B12" t="s">
        <v>38</v>
      </c>
      <c r="C12" s="3" t="s">
        <v>40</v>
      </c>
      <c r="D12" s="3" t="s">
        <v>42</v>
      </c>
      <c r="E12" s="10">
        <v>30</v>
      </c>
      <c r="F12" s="3" t="s">
        <v>30</v>
      </c>
      <c r="G12">
        <v>8</v>
      </c>
      <c r="H12" s="10">
        <v>25</v>
      </c>
      <c r="I12" s="10">
        <v>20</v>
      </c>
      <c r="J12" s="1">
        <v>500</v>
      </c>
      <c r="K12" s="11">
        <v>4.5999999999999996</v>
      </c>
      <c r="L12" s="14">
        <f>Table1[[#This Row],[IPT]]/Table1[[#This Row],[num]]/PI()</f>
        <v>2.07593404032907</v>
      </c>
      <c r="M12" s="15">
        <f>$M$1*12/Table1[[#This Row],[IPT]]</f>
        <v>2</v>
      </c>
      <c r="N12" s="16">
        <f>Table1[[#This Row],[Full Spool Dia. (in)]]/2*$P$1*Table1[[#This Row],[num]]</f>
        <v>19.098593171027442</v>
      </c>
      <c r="O12" s="19">
        <f>Table1[[#This Row],[Drive Torque Required (in*lb)]]/12*Table1[[#This Row],[Handle rev/sec Required]]/PI()/550</f>
        <v>1.8422033389515959E-3</v>
      </c>
      <c r="P12" s="20">
        <v>3</v>
      </c>
      <c r="Q12" s="18">
        <f>Table1[[#This Row],[Drive Torque Required (in*lb)]]/Table1[[#This Row],[Handle Length (in)]]</f>
        <v>6.366197723675814</v>
      </c>
    </row>
    <row r="13" spans="1:17" x14ac:dyDescent="0.25">
      <c r="A13" s="3" t="s">
        <v>9</v>
      </c>
      <c r="B13" t="s">
        <v>13</v>
      </c>
      <c r="C13" s="3" t="s">
        <v>15</v>
      </c>
      <c r="D13" s="3" t="s">
        <v>16</v>
      </c>
      <c r="E13" s="10">
        <v>29</v>
      </c>
      <c r="F13" t="s">
        <v>17</v>
      </c>
      <c r="G13">
        <v>5</v>
      </c>
      <c r="H13" s="10">
        <v>25</v>
      </c>
      <c r="I13" s="10">
        <v>14</v>
      </c>
      <c r="J13" s="1">
        <v>250</v>
      </c>
      <c r="K13" s="11">
        <v>5.3</v>
      </c>
      <c r="L13" s="14">
        <f>Table1[[#This Row],[IPT]]/Table1[[#This Row],[num]]/PI()</f>
        <v>1.7416956036471567</v>
      </c>
      <c r="M13" s="15">
        <f>$M$1*12/Table1[[#This Row],[IPT]]</f>
        <v>2.0689655172413794</v>
      </c>
      <c r="N13" s="16">
        <f>Table1[[#This Row],[Full Spool Dia. (in)]]/2*$P$1*Table1[[#This Row],[num]]</f>
        <v>18.461973398659861</v>
      </c>
      <c r="O13" s="19">
        <f>Table1[[#This Row],[Drive Torque Required (in*lb)]]/12*Table1[[#This Row],[Handle rev/sec Required]]/PI()/550</f>
        <v>1.8422033389515963E-3</v>
      </c>
      <c r="P13" s="20">
        <v>3</v>
      </c>
      <c r="Q13" s="18">
        <f>Table1[[#This Row],[Drive Torque Required (in*lb)]]/Table1[[#This Row],[Handle Length (in)]]</f>
        <v>6.1539911328866204</v>
      </c>
    </row>
    <row r="14" spans="1:17" x14ac:dyDescent="0.25">
      <c r="A14" s="5" t="s">
        <v>57</v>
      </c>
      <c r="B14" s="3" t="s">
        <v>58</v>
      </c>
      <c r="C14" s="3" t="s">
        <v>62</v>
      </c>
      <c r="D14" s="3" t="s">
        <v>63</v>
      </c>
      <c r="E14" s="9">
        <v>28.8</v>
      </c>
      <c r="F14" s="3" t="s">
        <v>17</v>
      </c>
      <c r="G14" s="3">
        <v>7</v>
      </c>
      <c r="H14" s="9">
        <v>22</v>
      </c>
      <c r="I14" s="9">
        <v>10.5</v>
      </c>
      <c r="J14" s="4">
        <v>200</v>
      </c>
      <c r="K14" s="11">
        <v>6.3</v>
      </c>
      <c r="L14" s="14">
        <f>Table1[[#This Row],[IPT]]/Table1[[#This Row],[num]]/PI()</f>
        <v>1.4551309082687576</v>
      </c>
      <c r="M14" s="15">
        <f>$M$1*12/Table1[[#This Row],[IPT]]</f>
        <v>2.0833333333333335</v>
      </c>
      <c r="N14" s="16">
        <f>Table1[[#This Row],[Full Spool Dia. (in)]]/2*$P$1*Table1[[#This Row],[num]]</f>
        <v>18.334649444186343</v>
      </c>
      <c r="O14" s="19">
        <f>Table1[[#This Row],[Drive Torque Required (in*lb)]]/12*Table1[[#This Row],[Handle rev/sec Required]]/PI()/550</f>
        <v>1.8422033389515959E-3</v>
      </c>
      <c r="P14" s="20">
        <v>3</v>
      </c>
      <c r="Q14" s="18">
        <f>Table1[[#This Row],[Drive Torque Required (in*lb)]]/Table1[[#This Row],[Handle Length (in)]]</f>
        <v>6.1115498147287814</v>
      </c>
    </row>
    <row r="15" spans="1:17" x14ac:dyDescent="0.25">
      <c r="A15" s="2" t="s">
        <v>37</v>
      </c>
      <c r="B15" s="3" t="s">
        <v>44</v>
      </c>
      <c r="C15" s="3" t="s">
        <v>45</v>
      </c>
      <c r="D15" s="3" t="s">
        <v>23</v>
      </c>
      <c r="E15" s="9">
        <v>28</v>
      </c>
      <c r="F15" s="3" t="s">
        <v>30</v>
      </c>
      <c r="G15" s="3">
        <v>6</v>
      </c>
      <c r="H15" s="9">
        <v>15</v>
      </c>
      <c r="I15" s="9">
        <v>10.5</v>
      </c>
      <c r="J15" s="4">
        <v>250</v>
      </c>
      <c r="K15" s="11">
        <v>6.2</v>
      </c>
      <c r="L15" s="14">
        <f>Table1[[#This Row],[IPT]]/Table1[[#This Row],[num]]/PI()</f>
        <v>1.4375285182493771</v>
      </c>
      <c r="M15" s="15">
        <f>$M$1*12/Table1[[#This Row],[IPT]]</f>
        <v>2.1428571428571428</v>
      </c>
      <c r="N15" s="16">
        <f>Table1[[#This Row],[Full Spool Dia. (in)]]/2*$P$1*Table1[[#This Row],[num]]</f>
        <v>17.825353626292276</v>
      </c>
      <c r="O15" s="19">
        <f>Table1[[#This Row],[Drive Torque Required (in*lb)]]/12*Table1[[#This Row],[Handle rev/sec Required]]/PI()/550</f>
        <v>1.8422033389515959E-3</v>
      </c>
      <c r="P15" s="20">
        <v>3</v>
      </c>
      <c r="Q15" s="18">
        <f>Table1[[#This Row],[Drive Torque Required (in*lb)]]/Table1[[#This Row],[Handle Length (in)]]</f>
        <v>5.9417845420974258</v>
      </c>
    </row>
    <row r="16" spans="1:17" x14ac:dyDescent="0.25">
      <c r="A16" s="2" t="s">
        <v>37</v>
      </c>
      <c r="B16" s="3" t="s">
        <v>53</v>
      </c>
      <c r="C16" s="3" t="s">
        <v>54</v>
      </c>
      <c r="D16" s="3" t="s">
        <v>56</v>
      </c>
      <c r="E16" s="9">
        <v>28</v>
      </c>
      <c r="F16" s="3" t="s">
        <v>30</v>
      </c>
      <c r="G16" s="3">
        <v>4</v>
      </c>
      <c r="H16" s="9">
        <v>16.5</v>
      </c>
      <c r="I16" s="9">
        <v>18.2</v>
      </c>
      <c r="J16" s="4">
        <v>300</v>
      </c>
      <c r="K16" s="11">
        <v>4.7</v>
      </c>
      <c r="L16" s="14">
        <f>Table1[[#This Row],[IPT]]/Table1[[#This Row],[num]]/PI()</f>
        <v>1.8963142155630082</v>
      </c>
      <c r="M16" s="15">
        <f>$M$1*12/Table1[[#This Row],[IPT]]</f>
        <v>2.1428571428571428</v>
      </c>
      <c r="N16" s="16">
        <f>Table1[[#This Row],[Full Spool Dia. (in)]]/2*$P$1*Table1[[#This Row],[num]]</f>
        <v>17.825353626292276</v>
      </c>
      <c r="O16" s="19">
        <f>Table1[[#This Row],[Drive Torque Required (in*lb)]]/12*Table1[[#This Row],[Handle rev/sec Required]]/PI()/550</f>
        <v>1.8422033389515959E-3</v>
      </c>
      <c r="P16" s="20">
        <v>3</v>
      </c>
      <c r="Q16" s="18">
        <f>Table1[[#This Row],[Drive Torque Required (in*lb)]]/Table1[[#This Row],[Handle Length (in)]]</f>
        <v>5.9417845420974258</v>
      </c>
    </row>
    <row r="17" spans="1:17" x14ac:dyDescent="0.25">
      <c r="A17" s="5" t="s">
        <v>57</v>
      </c>
      <c r="B17" s="3" t="s">
        <v>59</v>
      </c>
      <c r="C17" s="3" t="s">
        <v>67</v>
      </c>
      <c r="D17" s="3" t="s">
        <v>52</v>
      </c>
      <c r="E17" s="9">
        <v>27.1</v>
      </c>
      <c r="F17" s="3" t="s">
        <v>17</v>
      </c>
      <c r="G17" s="3">
        <v>7</v>
      </c>
      <c r="H17" s="9">
        <v>25</v>
      </c>
      <c r="I17" s="9">
        <v>16.2</v>
      </c>
      <c r="J17" s="4">
        <v>250</v>
      </c>
      <c r="K17" s="11">
        <v>5.0999999999999996</v>
      </c>
      <c r="L17" s="14">
        <f>Table1[[#This Row],[IPT]]/Table1[[#This Row],[num]]/PI()</f>
        <v>1.6914113559962214</v>
      </c>
      <c r="M17" s="15">
        <f>$M$1*12/Table1[[#This Row],[IPT]]</f>
        <v>2.214022140221402</v>
      </c>
      <c r="N17" s="16">
        <f>Table1[[#This Row],[Full Spool Dia. (in)]]/2*$P$1*Table1[[#This Row],[num]]</f>
        <v>17.252395831161458</v>
      </c>
      <c r="O17" s="19">
        <f>Table1[[#This Row],[Drive Torque Required (in*lb)]]/12*Table1[[#This Row],[Handle rev/sec Required]]/PI()/550</f>
        <v>1.8422033389515959E-3</v>
      </c>
      <c r="P17" s="20">
        <v>3</v>
      </c>
      <c r="Q17" s="18">
        <f>Table1[[#This Row],[Drive Torque Required (in*lb)]]/Table1[[#This Row],[Handle Length (in)]]</f>
        <v>5.7507986103871529</v>
      </c>
    </row>
    <row r="18" spans="1:17" x14ac:dyDescent="0.25">
      <c r="A18" s="2" t="s">
        <v>37</v>
      </c>
      <c r="B18" s="3" t="s">
        <v>48</v>
      </c>
      <c r="C18" s="3" t="s">
        <v>50</v>
      </c>
      <c r="D18" s="3" t="s">
        <v>52</v>
      </c>
      <c r="E18" s="9">
        <v>27</v>
      </c>
      <c r="F18" s="3" t="s">
        <v>30</v>
      </c>
      <c r="G18" s="3">
        <v>5</v>
      </c>
      <c r="H18" s="9">
        <v>15</v>
      </c>
      <c r="I18" s="9">
        <v>11.8</v>
      </c>
      <c r="J18" s="4">
        <v>380</v>
      </c>
      <c r="K18" s="11">
        <v>5.0999999999999996</v>
      </c>
      <c r="L18" s="14">
        <f>Table1[[#This Row],[IPT]]/Table1[[#This Row],[num]]/PI()</f>
        <v>1.685169985678892</v>
      </c>
      <c r="M18" s="15">
        <f>$M$1*12/Table1[[#This Row],[IPT]]</f>
        <v>2.2222222222222223</v>
      </c>
      <c r="N18" s="16">
        <f>Table1[[#This Row],[Full Spool Dia. (in)]]/2*$P$1*Table1[[#This Row],[num]]</f>
        <v>17.188733853924695</v>
      </c>
      <c r="O18" s="19">
        <f>Table1[[#This Row],[Drive Torque Required (in*lb)]]/12*Table1[[#This Row],[Handle rev/sec Required]]/PI()/550</f>
        <v>1.8422033389515959E-3</v>
      </c>
      <c r="P18" s="20">
        <v>3</v>
      </c>
      <c r="Q18" s="18">
        <f>Table1[[#This Row],[Drive Torque Required (in*lb)]]/Table1[[#This Row],[Handle Length (in)]]</f>
        <v>5.7295779513082321</v>
      </c>
    </row>
    <row r="19" spans="1:17" x14ac:dyDescent="0.25">
      <c r="A19" s="7" t="s">
        <v>9</v>
      </c>
      <c r="B19" t="s">
        <v>11</v>
      </c>
      <c r="C19" s="3" t="s">
        <v>24</v>
      </c>
      <c r="D19" s="3" t="s">
        <v>20</v>
      </c>
      <c r="E19" s="10">
        <v>27</v>
      </c>
      <c r="F19" t="s">
        <v>21</v>
      </c>
      <c r="G19">
        <v>8</v>
      </c>
      <c r="H19" s="10">
        <v>25</v>
      </c>
      <c r="I19" s="10">
        <v>13.8</v>
      </c>
      <c r="J19" s="1">
        <v>400</v>
      </c>
      <c r="K19" s="11">
        <v>4.9000000000000004</v>
      </c>
      <c r="L19" s="14">
        <f>Table1[[#This Row],[IPT]]/Table1[[#This Row],[num]]/PI()</f>
        <v>1.7539524340739485</v>
      </c>
      <c r="M19" s="15">
        <f>$M$1*12/Table1[[#This Row],[IPT]]</f>
        <v>2.2222222222222223</v>
      </c>
      <c r="N19" s="16">
        <f>Table1[[#This Row],[Full Spool Dia. (in)]]/2*$P$1*Table1[[#This Row],[num]]</f>
        <v>17.188733853924695</v>
      </c>
      <c r="O19" s="19">
        <f>Table1[[#This Row],[Drive Torque Required (in*lb)]]/12*Table1[[#This Row],[Handle rev/sec Required]]/PI()/550</f>
        <v>1.8422033389515959E-3</v>
      </c>
      <c r="P19" s="20">
        <v>3</v>
      </c>
      <c r="Q19" s="18">
        <f>Table1[[#This Row],[Drive Torque Required (in*lb)]]/Table1[[#This Row],[Handle Length (in)]]</f>
        <v>5.7295779513082321</v>
      </c>
    </row>
    <row r="20" spans="1:17" x14ac:dyDescent="0.25">
      <c r="A20" s="3" t="s">
        <v>9</v>
      </c>
      <c r="B20" t="s">
        <v>27</v>
      </c>
      <c r="C20" s="3" t="s">
        <v>33</v>
      </c>
      <c r="D20" s="3" t="s">
        <v>34</v>
      </c>
      <c r="E20" s="10">
        <v>26</v>
      </c>
      <c r="F20" t="s">
        <v>30</v>
      </c>
      <c r="G20">
        <v>7</v>
      </c>
      <c r="H20" s="10">
        <v>20</v>
      </c>
      <c r="I20" s="10">
        <v>11</v>
      </c>
      <c r="J20" s="1">
        <v>300</v>
      </c>
      <c r="K20" s="11">
        <v>5.4</v>
      </c>
      <c r="L20" s="14">
        <f>Table1[[#This Row],[IPT]]/Table1[[#This Row],[num]]/PI()</f>
        <v>1.532603155699733</v>
      </c>
      <c r="M20" s="15">
        <f>$M$1*12/Table1[[#This Row],[IPT]]</f>
        <v>2.3076923076923075</v>
      </c>
      <c r="N20" s="16">
        <f>Table1[[#This Row],[Full Spool Dia. (in)]]/2*$P$1*Table1[[#This Row],[num]]</f>
        <v>16.552114081557118</v>
      </c>
      <c r="O20" s="19">
        <f>Table1[[#This Row],[Drive Torque Required (in*lb)]]/12*Table1[[#This Row],[Handle rev/sec Required]]/PI()/550</f>
        <v>1.8422033389515959E-3</v>
      </c>
      <c r="P20" s="20">
        <v>3</v>
      </c>
      <c r="Q20" s="18">
        <f>Table1[[#This Row],[Drive Torque Required (in*lb)]]/Table1[[#This Row],[Handle Length (in)]]</f>
        <v>5.5173713605190393</v>
      </c>
    </row>
    <row r="21" spans="1:17" x14ac:dyDescent="0.25">
      <c r="A21" s="7" t="s">
        <v>9</v>
      </c>
      <c r="B21" t="s">
        <v>12</v>
      </c>
      <c r="C21" s="3" t="s">
        <v>14</v>
      </c>
      <c r="D21" s="3" t="s">
        <v>16</v>
      </c>
      <c r="E21" s="10">
        <v>26</v>
      </c>
      <c r="F21" t="s">
        <v>17</v>
      </c>
      <c r="G21">
        <v>5</v>
      </c>
      <c r="H21" s="10">
        <v>25</v>
      </c>
      <c r="I21" s="10">
        <v>13.3</v>
      </c>
      <c r="J21" s="1">
        <v>250</v>
      </c>
      <c r="K21" s="11">
        <v>5.3</v>
      </c>
      <c r="L21" s="14">
        <f>Table1[[#This Row],[IPT]]/Table1[[#This Row],[num]]/PI()</f>
        <v>1.5615201963733127</v>
      </c>
      <c r="M21" s="15">
        <f>$M$1*12/Table1[[#This Row],[IPT]]</f>
        <v>2.3076923076923075</v>
      </c>
      <c r="N21" s="16">
        <f>Table1[[#This Row],[Full Spool Dia. (in)]]/2*$P$1*Table1[[#This Row],[num]]</f>
        <v>16.552114081557114</v>
      </c>
      <c r="O21" s="19">
        <f>Table1[[#This Row],[Drive Torque Required (in*lb)]]/12*Table1[[#This Row],[Handle rev/sec Required]]/PI()/550</f>
        <v>1.8422033389515959E-3</v>
      </c>
      <c r="P21" s="20">
        <v>3</v>
      </c>
      <c r="Q21" s="18">
        <f>Table1[[#This Row],[Drive Torque Required (in*lb)]]/Table1[[#This Row],[Handle Length (in)]]</f>
        <v>5.5173713605190384</v>
      </c>
    </row>
    <row r="22" spans="1:17" x14ac:dyDescent="0.25">
      <c r="A22" s="2" t="s">
        <v>37</v>
      </c>
      <c r="B22" s="3" t="s">
        <v>49</v>
      </c>
      <c r="C22" s="3" t="s">
        <v>51</v>
      </c>
      <c r="D22" s="3" t="s">
        <v>55</v>
      </c>
      <c r="E22" s="9">
        <v>24</v>
      </c>
      <c r="F22" s="3" t="s">
        <v>30</v>
      </c>
      <c r="G22" s="3">
        <v>4</v>
      </c>
      <c r="H22" s="9">
        <v>17.5</v>
      </c>
      <c r="I22" s="9">
        <v>11.7</v>
      </c>
      <c r="J22" s="4">
        <v>230</v>
      </c>
      <c r="K22" s="11">
        <v>5</v>
      </c>
      <c r="L22" s="14">
        <f>Table1[[#This Row],[IPT]]/Table1[[#This Row],[num]]/PI()</f>
        <v>1.5278874536821951</v>
      </c>
      <c r="M22" s="15">
        <f>$M$1*12/Table1[[#This Row],[IPT]]</f>
        <v>2.5</v>
      </c>
      <c r="N22" s="16">
        <f>Table1[[#This Row],[Full Spool Dia. (in)]]/2*$P$1*Table1[[#This Row],[num]]</f>
        <v>15.278874536821952</v>
      </c>
      <c r="O22" s="19">
        <f>Table1[[#This Row],[Drive Torque Required (in*lb)]]/12*Table1[[#This Row],[Handle rev/sec Required]]/PI()/550</f>
        <v>1.8422033389515959E-3</v>
      </c>
      <c r="P22" s="20">
        <v>3</v>
      </c>
      <c r="Q22" s="18">
        <f>Table1[[#This Row],[Drive Torque Required (in*lb)]]/Table1[[#This Row],[Handle Length (in)]]</f>
        <v>5.0929581789406511</v>
      </c>
    </row>
    <row r="23" spans="1:17" x14ac:dyDescent="0.25">
      <c r="A23" s="7" t="s">
        <v>9</v>
      </c>
      <c r="B23" t="s">
        <v>10</v>
      </c>
      <c r="C23" s="3" t="s">
        <v>19</v>
      </c>
      <c r="D23" s="3" t="s">
        <v>20</v>
      </c>
      <c r="E23" s="10">
        <v>24</v>
      </c>
      <c r="F23" t="s">
        <v>21</v>
      </c>
      <c r="G23">
        <v>8</v>
      </c>
      <c r="H23" s="10">
        <v>25</v>
      </c>
      <c r="I23" s="10">
        <v>13.6</v>
      </c>
      <c r="J23" s="1">
        <v>400</v>
      </c>
      <c r="K23" s="11">
        <v>4.9000000000000004</v>
      </c>
      <c r="L23" s="14">
        <f>Table1[[#This Row],[IPT]]/Table1[[#This Row],[num]]/PI()</f>
        <v>1.5590688302879541</v>
      </c>
      <c r="M23" s="15">
        <f>$M$1*12/Table1[[#This Row],[IPT]]</f>
        <v>2.5</v>
      </c>
      <c r="N23" s="16">
        <f>Table1[[#This Row],[Full Spool Dia. (in)]]/2*$P$1*Table1[[#This Row],[num]]</f>
        <v>15.278874536821951</v>
      </c>
      <c r="O23" s="19">
        <f>Table1[[#This Row],[Drive Torque Required (in*lb)]]/12*Table1[[#This Row],[Handle rev/sec Required]]/PI()/550</f>
        <v>1.8422033389515955E-3</v>
      </c>
      <c r="P23" s="20">
        <v>3</v>
      </c>
      <c r="Q23" s="18">
        <f>Table1[[#This Row],[Drive Torque Required (in*lb)]]/Table1[[#This Row],[Handle Length (in)]]</f>
        <v>5.0929581789406502</v>
      </c>
    </row>
    <row r="24" spans="1:17" x14ac:dyDescent="0.25">
      <c r="A24" s="2" t="s">
        <v>9</v>
      </c>
      <c r="B24" t="s">
        <v>71</v>
      </c>
      <c r="C24" s="3">
        <v>6500</v>
      </c>
      <c r="D24" s="3" t="s">
        <v>52</v>
      </c>
      <c r="E24" s="10">
        <v>24</v>
      </c>
      <c r="F24" t="s">
        <v>21</v>
      </c>
      <c r="G24">
        <v>7</v>
      </c>
      <c r="H24" s="10">
        <v>15</v>
      </c>
      <c r="I24" s="10">
        <v>11.6</v>
      </c>
      <c r="J24" s="1">
        <v>400</v>
      </c>
      <c r="K24" s="11">
        <v>5.0999999999999996</v>
      </c>
      <c r="L24" s="14">
        <f>Table1[[#This Row],[IPT]]/Table1[[#This Row],[num]]/PI()</f>
        <v>1.497928876159015</v>
      </c>
      <c r="M24" s="15">
        <f>$M$1*12/Table1[[#This Row],[IPT]]</f>
        <v>2.5</v>
      </c>
      <c r="N24" s="16">
        <f>Table1[[#This Row],[Full Spool Dia. (in)]]/2*$P$1*Table1[[#This Row],[num]]</f>
        <v>15.278874536821952</v>
      </c>
      <c r="O24" s="19">
        <f>Table1[[#This Row],[Drive Torque Required (in*lb)]]/12*Table1[[#This Row],[Handle rev/sec Required]]/PI()/550</f>
        <v>1.8422033389515959E-3</v>
      </c>
      <c r="P24" s="20">
        <v>3</v>
      </c>
      <c r="Q24" s="18">
        <f>Table1[[#This Row],[Drive Torque Required (in*lb)]]/Table1[[#This Row],[Handle Length (in)]]</f>
        <v>5.0929581789406511</v>
      </c>
    </row>
    <row r="25" spans="1:17" x14ac:dyDescent="0.25">
      <c r="A25" s="5" t="s">
        <v>57</v>
      </c>
      <c r="B25" s="3" t="s">
        <v>58</v>
      </c>
      <c r="C25" s="3" t="s">
        <v>64</v>
      </c>
      <c r="D25" s="3" t="s">
        <v>52</v>
      </c>
      <c r="E25" s="9">
        <v>23.3</v>
      </c>
      <c r="F25" s="3" t="s">
        <v>17</v>
      </c>
      <c r="G25" s="3">
        <v>7</v>
      </c>
      <c r="H25" s="9">
        <v>22</v>
      </c>
      <c r="I25" s="9">
        <v>10.5</v>
      </c>
      <c r="J25" s="4">
        <v>200</v>
      </c>
      <c r="K25" s="11">
        <v>5.0999999999999996</v>
      </c>
      <c r="L25" s="14">
        <f>Table1[[#This Row],[IPT]]/Table1[[#This Row],[num]]/PI()</f>
        <v>1.4542392839377105</v>
      </c>
      <c r="M25" s="15">
        <f>$M$1*12/Table1[[#This Row],[IPT]]</f>
        <v>2.5751072961373391</v>
      </c>
      <c r="N25" s="16">
        <f>Table1[[#This Row],[Full Spool Dia. (in)]]/2*$P$1*Table1[[#This Row],[num]]</f>
        <v>14.833240696164646</v>
      </c>
      <c r="O25" s="19">
        <f>Table1[[#This Row],[Drive Torque Required (in*lb)]]/12*Table1[[#This Row],[Handle rev/sec Required]]/PI()/550</f>
        <v>1.8422033389515959E-3</v>
      </c>
      <c r="P25" s="20">
        <v>3</v>
      </c>
      <c r="Q25" s="18">
        <f>Table1[[#This Row],[Drive Torque Required (in*lb)]]/Table1[[#This Row],[Handle Length (in)]]</f>
        <v>4.9444135653882153</v>
      </c>
    </row>
    <row r="26" spans="1:17" x14ac:dyDescent="0.25">
      <c r="A26" s="3" t="s">
        <v>9</v>
      </c>
      <c r="B26" t="s">
        <v>35</v>
      </c>
      <c r="C26" s="3" t="s">
        <v>36</v>
      </c>
      <c r="D26" s="3" t="s">
        <v>34</v>
      </c>
      <c r="E26" s="10">
        <v>22</v>
      </c>
      <c r="F26" t="s">
        <v>21</v>
      </c>
      <c r="G26">
        <v>9</v>
      </c>
      <c r="H26" s="10">
        <v>20</v>
      </c>
      <c r="I26" s="10">
        <v>7</v>
      </c>
      <c r="J26" s="1">
        <v>200</v>
      </c>
      <c r="K26" s="11">
        <v>5.4</v>
      </c>
      <c r="L26" s="14">
        <f>Table1[[#This Row],[IPT]]/Table1[[#This Row],[num]]/PI()</f>
        <v>1.2968180548228507</v>
      </c>
      <c r="M26" s="15">
        <f>$M$1*12/Table1[[#This Row],[IPT]]</f>
        <v>2.7272727272727271</v>
      </c>
      <c r="N26" s="16">
        <f>Table1[[#This Row],[Full Spool Dia. (in)]]/2*$P$1*Table1[[#This Row],[num]]</f>
        <v>14.005634992086788</v>
      </c>
      <c r="O26" s="19">
        <f>Table1[[#This Row],[Drive Torque Required (in*lb)]]/12*Table1[[#This Row],[Handle rev/sec Required]]/PI()/550</f>
        <v>1.8422033389515955E-3</v>
      </c>
      <c r="P26" s="20">
        <v>3</v>
      </c>
      <c r="Q26" s="18">
        <f>Table1[[#This Row],[Drive Torque Required (in*lb)]]/Table1[[#This Row],[Handle Length (in)]]</f>
        <v>4.6685449973622628</v>
      </c>
    </row>
    <row r="27" spans="1:17" ht="16.5" thickBot="1" x14ac:dyDescent="0.3">
      <c r="A27" s="7" t="s">
        <v>9</v>
      </c>
      <c r="B27" s="3" t="s">
        <v>68</v>
      </c>
      <c r="C27" s="3" t="s">
        <v>69</v>
      </c>
      <c r="D27" s="3" t="s">
        <v>70</v>
      </c>
      <c r="E27" s="9">
        <v>22</v>
      </c>
      <c r="F27" s="3" t="s">
        <v>30</v>
      </c>
      <c r="G27" s="3">
        <v>3</v>
      </c>
      <c r="H27" s="9">
        <v>20</v>
      </c>
      <c r="I27" s="9">
        <v>21.5</v>
      </c>
      <c r="J27" s="4">
        <v>170</v>
      </c>
      <c r="K27" s="11">
        <v>4.0999999999999996</v>
      </c>
      <c r="L27" s="21">
        <f>Table1[[#This Row],[IPT]]/Table1[[#This Row],[num]]/PI()</f>
        <v>1.7080042673276574</v>
      </c>
      <c r="M27" s="22">
        <f>$M$1*12/Table1[[#This Row],[IPT]]</f>
        <v>2.7272727272727271</v>
      </c>
      <c r="N27" s="23">
        <f>Table1[[#This Row],[Full Spool Dia. (in)]]/2*$P$1*Table1[[#This Row],[num]]</f>
        <v>14.00563499208679</v>
      </c>
      <c r="O27" s="24">
        <f>Table1[[#This Row],[Drive Torque Required (in*lb)]]/12*Table1[[#This Row],[Handle rev/sec Required]]/PI()/550</f>
        <v>1.8422033389515959E-3</v>
      </c>
      <c r="P27" s="25">
        <v>3</v>
      </c>
      <c r="Q27" s="26">
        <f>Table1[[#This Row],[Drive Torque Required (in*lb)]]/Table1[[#This Row],[Handle Length (in)]]</f>
        <v>4.6685449973622637</v>
      </c>
    </row>
  </sheetData>
  <pageMargins left="0.75" right="0.75" top="1" bottom="1" header="0.5" footer="0.5"/>
  <pageSetup orientation="portrait" horizontalDpi="4294967292" verticalDpi="4294967292"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 Tollefson</dc:creator>
  <cp:lastModifiedBy>Aultman, Jesse A</cp:lastModifiedBy>
  <dcterms:created xsi:type="dcterms:W3CDTF">2015-07-14T02:19:21Z</dcterms:created>
  <dcterms:modified xsi:type="dcterms:W3CDTF">2015-07-16T14:41:31Z</dcterms:modified>
</cp:coreProperties>
</file>